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 iterateDelta="1E-4"/>
</workbook>
</file>

<file path=xl/calcChain.xml><?xml version="1.0" encoding="utf-8"?>
<calcChain xmlns="http://schemas.openxmlformats.org/spreadsheetml/2006/main">
  <c r="C16" i="1"/>
  <c r="A37"/>
  <c r="A42"/>
  <c r="A49"/>
  <c r="A50"/>
  <c r="A51"/>
  <c r="A52"/>
  <c r="C37"/>
  <c r="D40"/>
  <c r="E41"/>
  <c r="E40"/>
  <c r="D41"/>
  <c r="D54"/>
  <c r="D53"/>
  <c r="E54"/>
  <c r="E37"/>
  <c r="C42"/>
  <c r="E42"/>
  <c r="D48"/>
  <c r="E48"/>
  <c r="E53"/>
  <c r="E38"/>
  <c r="D38"/>
  <c r="D15"/>
  <c r="A35"/>
  <c r="D33"/>
  <c r="E52"/>
  <c r="E51"/>
  <c r="D52"/>
  <c r="D51"/>
  <c r="D50"/>
  <c r="E50"/>
  <c r="D24"/>
  <c r="E24"/>
  <c r="E47"/>
  <c r="D47"/>
  <c r="E49"/>
  <c r="E46"/>
  <c r="E45"/>
  <c r="D46"/>
  <c r="D45"/>
  <c r="E34"/>
  <c r="E56"/>
  <c r="E55"/>
  <c r="E44"/>
  <c r="E43"/>
  <c r="E39"/>
  <c r="E36"/>
  <c r="E35"/>
  <c r="D56"/>
  <c r="D55"/>
  <c r="D49"/>
  <c r="D44"/>
  <c r="D43"/>
  <c r="D39"/>
  <c r="D37"/>
  <c r="D36"/>
  <c r="D35"/>
  <c r="C13"/>
  <c r="E13"/>
  <c r="E33"/>
  <c r="D32"/>
  <c r="E32"/>
  <c r="D30"/>
  <c r="D31"/>
  <c r="D25"/>
  <c r="E25"/>
  <c r="D29"/>
  <c r="D28"/>
  <c r="E28"/>
  <c r="E29"/>
  <c r="D27"/>
  <c r="D26"/>
  <c r="E26"/>
  <c r="D23"/>
  <c r="E31"/>
  <c r="E30"/>
  <c r="E27"/>
  <c r="E23"/>
  <c r="E22"/>
  <c r="E21"/>
  <c r="E20"/>
  <c r="E18"/>
  <c r="E17"/>
  <c r="E16"/>
  <c r="E15"/>
  <c r="C19"/>
  <c r="C14"/>
  <c r="D22"/>
  <c r="D21"/>
  <c r="D20"/>
  <c r="D18"/>
  <c r="D17"/>
  <c r="D16"/>
  <c r="A16"/>
  <c r="A17"/>
  <c r="A18"/>
  <c r="A19"/>
  <c r="A23"/>
  <c r="A27"/>
  <c r="A28"/>
  <c r="A29"/>
  <c r="A30"/>
  <c r="A31"/>
  <c r="A32"/>
  <c r="A33"/>
  <c r="D13"/>
  <c r="D12"/>
  <c r="C12"/>
  <c r="E12"/>
  <c r="D42"/>
  <c r="A53"/>
  <c r="D34"/>
  <c r="E19"/>
  <c r="D19"/>
  <c r="D14"/>
  <c r="E14"/>
  <c r="A54"/>
  <c r="A55"/>
  <c r="A56"/>
</calcChain>
</file>

<file path=xl/sharedStrings.xml><?xml version="1.0" encoding="utf-8"?>
<sst xmlns="http://schemas.openxmlformats.org/spreadsheetml/2006/main" count="66" uniqueCount="66">
  <si>
    <t>№</t>
  </si>
  <si>
    <t>П/п</t>
  </si>
  <si>
    <t>Наименование статей затрат</t>
  </si>
  <si>
    <t>Заработная плата</t>
  </si>
  <si>
    <t>Начисление на зарплату</t>
  </si>
  <si>
    <t>Общедомовые расходы по электроэнергии</t>
  </si>
  <si>
    <t>Общедомовые расходы на оплату воды</t>
  </si>
  <si>
    <t>Вывоз ТБО</t>
  </si>
  <si>
    <t>Услуги банка</t>
  </si>
  <si>
    <t>Текущий ремонт и непредвиденные расходы</t>
  </si>
  <si>
    <t xml:space="preserve"> Программное обеспечение</t>
  </si>
  <si>
    <t>ТСН ЖК "Бриз"</t>
  </si>
  <si>
    <t>руб.</t>
  </si>
  <si>
    <t>Обслуживание лифта, ежегодное техническое освидетельствование и страхование в т.ч.</t>
  </si>
  <si>
    <t>договор обслуживания лифтов</t>
  </si>
  <si>
    <t>страхование лифтов</t>
  </si>
  <si>
    <t>госповерка и освидетельствование лифтов</t>
  </si>
  <si>
    <t xml:space="preserve">                                                                                                               Утверждена</t>
  </si>
  <si>
    <t xml:space="preserve">                                                                                              Общим собранием членов ТСН ЖК "Бриз"</t>
  </si>
  <si>
    <t xml:space="preserve">         на 2017г.</t>
  </si>
  <si>
    <t>I</t>
  </si>
  <si>
    <t>Доходы всего:</t>
  </si>
  <si>
    <t>II</t>
  </si>
  <si>
    <t>Содержание и техническое обслуживание общего имущества жилого дома, всего:</t>
  </si>
  <si>
    <t xml:space="preserve"> месяц</t>
  </si>
  <si>
    <t>год</t>
  </si>
  <si>
    <t>Стоимость 1кв.м в месяц</t>
  </si>
  <si>
    <t>Аренда офиса правления ТСН ЖК "Бриз"</t>
  </si>
  <si>
    <t>Содержание и ремонт оргтехники</t>
  </si>
  <si>
    <t>Обслуживание домофонов</t>
  </si>
  <si>
    <t>Канцелярские и почтовые расходы</t>
  </si>
  <si>
    <t>Служебные разъезды (ГСМ)</t>
  </si>
  <si>
    <t>Вознаграждение членов правления</t>
  </si>
  <si>
    <t>Поверка и заправка  огнетушителей</t>
  </si>
  <si>
    <t>Анализ воды</t>
  </si>
  <si>
    <t>Проверка ДВК</t>
  </si>
  <si>
    <t>Проверка манометров давления</t>
  </si>
  <si>
    <t>Содержание и обслуживание системы отопления</t>
  </si>
  <si>
    <t>Материалы, инвентарь и хозяйственные принадлежности</t>
  </si>
  <si>
    <t>моющие средства, хоз. инвентарь</t>
  </si>
  <si>
    <t>инструменты</t>
  </si>
  <si>
    <t>кондиционер</t>
  </si>
  <si>
    <t>бойлер</t>
  </si>
  <si>
    <t>Фонд премирования</t>
  </si>
  <si>
    <t>Председатель</t>
  </si>
  <si>
    <t>Жуков Ю.А.</t>
  </si>
  <si>
    <t>Главный бухгалтер</t>
  </si>
  <si>
    <t>Обучение персонала, подписка</t>
  </si>
  <si>
    <t>Паспорт отходов</t>
  </si>
  <si>
    <t>Изготовление стоянки для велосипедов</t>
  </si>
  <si>
    <t>Капельный полив</t>
  </si>
  <si>
    <t>Отопление диспетчерской</t>
  </si>
  <si>
    <t>Чистка резервуара питьевой воды</t>
  </si>
  <si>
    <t>Ограждение технической зоны</t>
  </si>
  <si>
    <t>земля, удобрения</t>
  </si>
  <si>
    <t>Планки противоскольжения</t>
  </si>
  <si>
    <t>видеокамера</t>
  </si>
  <si>
    <t>Переоборудование котельной (контроллер)</t>
  </si>
  <si>
    <t>Улучшение детской площадки</t>
  </si>
  <si>
    <t>Натёкина О.В.</t>
  </si>
  <si>
    <t>приобретение циркуляционного насоса                             IPL  50/105-0,75/0</t>
  </si>
  <si>
    <t>Доходы от жилых и нежилых помещений с января по ноябрь   (20107,6 кв.м * 23,00 руб) * 12</t>
  </si>
  <si>
    <t xml:space="preserve"> составляет 23 руб.00 коп.</t>
  </si>
  <si>
    <t xml:space="preserve">Смета доходов и расходов </t>
  </si>
  <si>
    <t xml:space="preserve">Стоимость обслуживания 1 кв.м. </t>
  </si>
  <si>
    <t xml:space="preserve">                                                                                                 Протокол №___    от ___________2018 г.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</si>
</sst>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#,##0.0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10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3" fillId="0" borderId="0" xfId="1" applyFont="1" applyFill="1" applyAlignment="1">
      <alignment horizontal="center"/>
    </xf>
    <xf numFmtId="164" fontId="2" fillId="0" borderId="1" xfId="1" applyFont="1" applyFill="1" applyBorder="1" applyAlignment="1">
      <alignment horizontal="center" vertical="top" wrapText="1"/>
    </xf>
    <xf numFmtId="164" fontId="4" fillId="0" borderId="2" xfId="1" applyFont="1" applyFill="1" applyBorder="1" applyAlignment="1">
      <alignment horizontal="center" vertical="top" wrapText="1"/>
    </xf>
    <xf numFmtId="164" fontId="2" fillId="0" borderId="3" xfId="1" applyFont="1" applyFill="1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top" wrapText="1"/>
    </xf>
    <xf numFmtId="164" fontId="4" fillId="0" borderId="3" xfId="1" applyFont="1" applyFill="1" applyBorder="1" applyAlignment="1">
      <alignment horizontal="center" vertical="top" wrapText="1"/>
    </xf>
    <xf numFmtId="164" fontId="4" fillId="0" borderId="4" xfId="1" applyFont="1" applyFill="1" applyBorder="1" applyAlignment="1">
      <alignment vertical="top" wrapText="1"/>
    </xf>
    <xf numFmtId="164" fontId="4" fillId="0" borderId="5" xfId="1" applyFont="1" applyFill="1" applyBorder="1" applyAlignment="1">
      <alignment vertical="top" wrapText="1"/>
    </xf>
    <xf numFmtId="164" fontId="7" fillId="0" borderId="4" xfId="1" applyFont="1" applyFill="1" applyBorder="1" applyAlignment="1">
      <alignment horizontal="left" vertical="top" wrapText="1"/>
    </xf>
    <xf numFmtId="164" fontId="9" fillId="0" borderId="4" xfId="1" applyFont="1" applyFill="1" applyBorder="1" applyAlignment="1">
      <alignment horizontal="left" vertical="top" wrapText="1"/>
    </xf>
    <xf numFmtId="165" fontId="4" fillId="0" borderId="4" xfId="1" applyNumberFormat="1" applyFont="1" applyFill="1" applyBorder="1" applyAlignment="1">
      <alignment horizontal="center" vertical="top" wrapText="1"/>
    </xf>
    <xf numFmtId="2" fontId="1" fillId="0" borderId="5" xfId="1" applyNumberFormat="1" applyFont="1" applyFill="1" applyBorder="1" applyAlignment="1">
      <alignment horizontal="center"/>
    </xf>
    <xf numFmtId="164" fontId="7" fillId="0" borderId="4" xfId="1" applyFont="1" applyFill="1" applyBorder="1" applyAlignment="1">
      <alignment horizontal="left" wrapText="1"/>
    </xf>
    <xf numFmtId="164" fontId="4" fillId="0" borderId="3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wrapText="1"/>
    </xf>
    <xf numFmtId="1" fontId="4" fillId="0" borderId="6" xfId="1" applyNumberFormat="1" applyFont="1" applyFill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164" fontId="8" fillId="0" borderId="0" xfId="1" applyFont="1" applyFill="1" applyAlignment="1"/>
    <xf numFmtId="0" fontId="0" fillId="0" borderId="0" xfId="0" applyAlignment="1"/>
    <xf numFmtId="164" fontId="1" fillId="0" borderId="0" xfId="1" applyFont="1" applyFill="1" applyAlignment="1"/>
    <xf numFmtId="164" fontId="1" fillId="0" borderId="1" xfId="1" applyFont="1" applyFill="1" applyBorder="1" applyAlignment="1">
      <alignment horizontal="left" wrapText="1"/>
    </xf>
    <xf numFmtId="164" fontId="1" fillId="0" borderId="3" xfId="1" applyFont="1" applyFill="1" applyBorder="1" applyAlignment="1">
      <alignment horizontal="left" wrapText="1"/>
    </xf>
    <xf numFmtId="0" fontId="0" fillId="0" borderId="0" xfId="0"/>
    <xf numFmtId="164" fontId="3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ill="1" applyBorder="1"/>
    <xf numFmtId="164" fontId="7" fillId="0" borderId="7" xfId="1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workbookViewId="0">
      <selection activeCell="B4" sqref="B4:E4"/>
    </sheetView>
  </sheetViews>
  <sheetFormatPr defaultRowHeight="15"/>
  <cols>
    <col min="1" max="1" width="4.42578125" customWidth="1"/>
    <col min="2" max="2" width="49.85546875" customWidth="1"/>
    <col min="3" max="3" width="10.28515625" customWidth="1"/>
    <col min="4" max="5" width="10.5703125" customWidth="1"/>
  </cols>
  <sheetData>
    <row r="2" spans="1:5" ht="15.75">
      <c r="A2" s="1"/>
      <c r="B2" s="24" t="s">
        <v>17</v>
      </c>
      <c r="C2" s="24"/>
      <c r="D2" s="24"/>
      <c r="E2" s="25"/>
    </row>
    <row r="3" spans="1:5">
      <c r="A3" s="1"/>
      <c r="B3" s="26" t="s">
        <v>18</v>
      </c>
      <c r="C3" s="26"/>
      <c r="D3" s="26"/>
      <c r="E3" s="25"/>
    </row>
    <row r="4" spans="1:5">
      <c r="A4" s="1"/>
      <c r="B4" s="26" t="s">
        <v>65</v>
      </c>
      <c r="C4" s="26"/>
      <c r="D4" s="26"/>
      <c r="E4" s="25"/>
    </row>
    <row r="5" spans="1:5" ht="15.75">
      <c r="A5" s="2"/>
      <c r="B5" s="29"/>
      <c r="C5" s="29"/>
      <c r="D5" s="29"/>
      <c r="E5" s="29"/>
    </row>
    <row r="6" spans="1:5" ht="18.75">
      <c r="A6" s="1"/>
      <c r="B6" s="30" t="s">
        <v>63</v>
      </c>
      <c r="C6" s="30"/>
      <c r="D6" s="30"/>
      <c r="E6" s="30"/>
    </row>
    <row r="7" spans="1:5" ht="18.75">
      <c r="A7" s="1"/>
      <c r="B7" s="30" t="s">
        <v>11</v>
      </c>
      <c r="C7" s="30"/>
      <c r="D7" s="30"/>
      <c r="E7" s="30"/>
    </row>
    <row r="8" spans="1:5" ht="18.75">
      <c r="A8" s="1"/>
      <c r="B8" s="30" t="s">
        <v>19</v>
      </c>
      <c r="C8" s="30"/>
      <c r="D8" s="30"/>
      <c r="E8" s="3"/>
    </row>
    <row r="9" spans="1:5" ht="18.75">
      <c r="A9" s="1"/>
      <c r="B9" s="34" t="s">
        <v>12</v>
      </c>
      <c r="C9" s="34"/>
      <c r="D9" s="34"/>
      <c r="E9" s="3"/>
    </row>
    <row r="10" spans="1:5" ht="15.75">
      <c r="A10" s="4" t="s">
        <v>0</v>
      </c>
      <c r="B10" s="5"/>
      <c r="C10" s="33"/>
      <c r="D10" s="33"/>
      <c r="E10" s="27" t="s">
        <v>26</v>
      </c>
    </row>
    <row r="11" spans="1:5" ht="31.5">
      <c r="A11" s="6" t="s">
        <v>1</v>
      </c>
      <c r="B11" s="7" t="s">
        <v>2</v>
      </c>
      <c r="C11" s="7" t="s">
        <v>24</v>
      </c>
      <c r="D11" s="13" t="s">
        <v>25</v>
      </c>
      <c r="E11" s="28"/>
    </row>
    <row r="12" spans="1:5" ht="30.75" customHeight="1">
      <c r="A12" s="6" t="s">
        <v>20</v>
      </c>
      <c r="B12" s="15" t="s">
        <v>21</v>
      </c>
      <c r="C12" s="17">
        <f>C13</f>
        <v>462474.8</v>
      </c>
      <c r="D12" s="17">
        <f>D13</f>
        <v>5549697.5999999996</v>
      </c>
      <c r="E12" s="14">
        <f>D12/20107.6/12</f>
        <v>23</v>
      </c>
    </row>
    <row r="13" spans="1:5" ht="33" customHeight="1">
      <c r="A13" s="6"/>
      <c r="B13" s="12" t="s">
        <v>61</v>
      </c>
      <c r="C13" s="17">
        <f>20107.6*23</f>
        <v>462474.8</v>
      </c>
      <c r="D13" s="17">
        <f>C13*12</f>
        <v>5549697.5999999996</v>
      </c>
      <c r="E13" s="14">
        <f>C13/20107.6</f>
        <v>23</v>
      </c>
    </row>
    <row r="14" spans="1:5" ht="56.25">
      <c r="A14" s="6" t="s">
        <v>22</v>
      </c>
      <c r="B14" s="11" t="s">
        <v>23</v>
      </c>
      <c r="C14" s="17">
        <f>SUM(C15:C56)-C20-C21-C22-C38-C39-C43-C44-C45-C46-C47-C48-C40-C41</f>
        <v>462529.61600000004</v>
      </c>
      <c r="D14" s="17">
        <f>SUM(D15:D56)-D20-D21-D22-D38-D39-D43-D44-D45-D46-D47-D48-D40-D41</f>
        <v>5550355.392</v>
      </c>
      <c r="E14" s="14">
        <f>D14/20107.6/12</f>
        <v>23.002726133402295</v>
      </c>
    </row>
    <row r="15" spans="1:5" ht="20.25" customHeight="1">
      <c r="A15" s="8">
        <v>1</v>
      </c>
      <c r="B15" s="9" t="s">
        <v>3</v>
      </c>
      <c r="C15" s="17">
        <v>199008</v>
      </c>
      <c r="D15" s="17">
        <f>C15*12</f>
        <v>2388096</v>
      </c>
      <c r="E15" s="14">
        <f>C15/20107.6</f>
        <v>9.8971533151644167</v>
      </c>
    </row>
    <row r="16" spans="1:5" ht="24.75" customHeight="1">
      <c r="A16" s="8">
        <f>A15+1</f>
        <v>2</v>
      </c>
      <c r="B16" s="9" t="s">
        <v>4</v>
      </c>
      <c r="C16" s="17">
        <f>C15*0.202</f>
        <v>40199.616000000002</v>
      </c>
      <c r="D16" s="17">
        <f>C16*12</f>
        <v>482395.39199999999</v>
      </c>
      <c r="E16" s="14">
        <f t="shared" ref="E16:E56" si="0">C16/20107.6</f>
        <v>1.9992249696632121</v>
      </c>
    </row>
    <row r="17" spans="1:5" ht="21" customHeight="1">
      <c r="A17" s="8">
        <f>A16+1</f>
        <v>3</v>
      </c>
      <c r="B17" s="9" t="s">
        <v>5</v>
      </c>
      <c r="C17" s="17">
        <v>18000</v>
      </c>
      <c r="D17" s="17">
        <f>C17*12</f>
        <v>216000</v>
      </c>
      <c r="E17" s="14">
        <f t="shared" si="0"/>
        <v>0.89518391056118096</v>
      </c>
    </row>
    <row r="18" spans="1:5" ht="24" customHeight="1">
      <c r="A18" s="8">
        <f>A17+1</f>
        <v>4</v>
      </c>
      <c r="B18" s="9" t="s">
        <v>6</v>
      </c>
      <c r="C18" s="17">
        <v>10000</v>
      </c>
      <c r="D18" s="17">
        <f>C18*12</f>
        <v>120000</v>
      </c>
      <c r="E18" s="14">
        <f t="shared" si="0"/>
        <v>0.4973243947562116</v>
      </c>
    </row>
    <row r="19" spans="1:5" ht="37.5" customHeight="1">
      <c r="A19" s="8">
        <f>A18+1</f>
        <v>5</v>
      </c>
      <c r="B19" s="9" t="s">
        <v>13</v>
      </c>
      <c r="C19" s="17">
        <f>C20+C21+C22</f>
        <v>46950</v>
      </c>
      <c r="D19" s="17">
        <f>D22+D21+D20</f>
        <v>563400</v>
      </c>
      <c r="E19" s="14">
        <f t="shared" si="0"/>
        <v>2.3349380333804137</v>
      </c>
    </row>
    <row r="20" spans="1:5" ht="16.5" customHeight="1">
      <c r="A20" s="8"/>
      <c r="B20" s="9" t="s">
        <v>14</v>
      </c>
      <c r="C20" s="17">
        <v>42200</v>
      </c>
      <c r="D20" s="17">
        <f t="shared" ref="D20:D33" si="1">C20*12</f>
        <v>506400</v>
      </c>
      <c r="E20" s="14">
        <f t="shared" si="0"/>
        <v>2.0987089458712131</v>
      </c>
    </row>
    <row r="21" spans="1:5" ht="15" customHeight="1">
      <c r="A21" s="8"/>
      <c r="B21" s="9" t="s">
        <v>15</v>
      </c>
      <c r="C21" s="17">
        <v>250</v>
      </c>
      <c r="D21" s="17">
        <f t="shared" si="1"/>
        <v>3000</v>
      </c>
      <c r="E21" s="14">
        <f t="shared" si="0"/>
        <v>1.2433109868905291E-2</v>
      </c>
    </row>
    <row r="22" spans="1:5" ht="15" customHeight="1">
      <c r="A22" s="8"/>
      <c r="B22" s="9" t="s">
        <v>16</v>
      </c>
      <c r="C22" s="17">
        <v>4500</v>
      </c>
      <c r="D22" s="17">
        <f t="shared" si="1"/>
        <v>54000</v>
      </c>
      <c r="E22" s="14">
        <f t="shared" si="0"/>
        <v>0.22379597764029524</v>
      </c>
    </row>
    <row r="23" spans="1:5" ht="21" customHeight="1">
      <c r="A23" s="8">
        <f>A19+1</f>
        <v>6</v>
      </c>
      <c r="B23" s="9" t="s">
        <v>7</v>
      </c>
      <c r="C23" s="17">
        <v>7500</v>
      </c>
      <c r="D23" s="17">
        <f t="shared" si="1"/>
        <v>90000</v>
      </c>
      <c r="E23" s="14">
        <f t="shared" si="0"/>
        <v>0.3729932960671587</v>
      </c>
    </row>
    <row r="24" spans="1:5" ht="21" customHeight="1">
      <c r="A24" s="8">
        <v>7</v>
      </c>
      <c r="B24" s="9" t="s">
        <v>48</v>
      </c>
      <c r="C24" s="17">
        <v>250</v>
      </c>
      <c r="D24" s="17">
        <f t="shared" si="1"/>
        <v>3000</v>
      </c>
      <c r="E24" s="14">
        <f t="shared" si="0"/>
        <v>1.2433109868905291E-2</v>
      </c>
    </row>
    <row r="25" spans="1:5" ht="21" customHeight="1">
      <c r="A25" s="8">
        <v>8</v>
      </c>
      <c r="B25" s="9" t="s">
        <v>29</v>
      </c>
      <c r="C25" s="17">
        <v>10800</v>
      </c>
      <c r="D25" s="17">
        <f t="shared" si="1"/>
        <v>129600</v>
      </c>
      <c r="E25" s="14">
        <f t="shared" si="0"/>
        <v>0.53711034633670851</v>
      </c>
    </row>
    <row r="26" spans="1:5" ht="21" customHeight="1">
      <c r="A26" s="8">
        <v>9</v>
      </c>
      <c r="B26" s="9" t="s">
        <v>27</v>
      </c>
      <c r="C26" s="17">
        <v>7175</v>
      </c>
      <c r="D26" s="17">
        <f t="shared" si="1"/>
        <v>86100</v>
      </c>
      <c r="E26" s="14">
        <f t="shared" si="0"/>
        <v>0.35683025323758183</v>
      </c>
    </row>
    <row r="27" spans="1:5" ht="20.25" customHeight="1">
      <c r="A27" s="8">
        <f t="shared" ref="A27:A33" si="2">A26+1</f>
        <v>10</v>
      </c>
      <c r="B27" s="9" t="s">
        <v>30</v>
      </c>
      <c r="C27" s="17">
        <v>1000</v>
      </c>
      <c r="D27" s="17">
        <f t="shared" si="1"/>
        <v>12000</v>
      </c>
      <c r="E27" s="14">
        <f t="shared" si="0"/>
        <v>4.9732439475621164E-2</v>
      </c>
    </row>
    <row r="28" spans="1:5" ht="20.25" customHeight="1">
      <c r="A28" s="8">
        <f t="shared" si="2"/>
        <v>11</v>
      </c>
      <c r="B28" s="9" t="s">
        <v>47</v>
      </c>
      <c r="C28" s="17">
        <v>1500</v>
      </c>
      <c r="D28" s="17">
        <f t="shared" si="1"/>
        <v>18000</v>
      </c>
      <c r="E28" s="14">
        <f t="shared" si="0"/>
        <v>7.4598659213431742E-2</v>
      </c>
    </row>
    <row r="29" spans="1:5" ht="24.75" customHeight="1">
      <c r="A29" s="8">
        <f t="shared" si="2"/>
        <v>12</v>
      </c>
      <c r="B29" s="9" t="s">
        <v>8</v>
      </c>
      <c r="C29" s="17">
        <v>2500</v>
      </c>
      <c r="D29" s="17">
        <f t="shared" si="1"/>
        <v>30000</v>
      </c>
      <c r="E29" s="14">
        <f t="shared" si="0"/>
        <v>0.1243310986890529</v>
      </c>
    </row>
    <row r="30" spans="1:5" ht="24.75" customHeight="1">
      <c r="A30" s="8">
        <f t="shared" si="2"/>
        <v>13</v>
      </c>
      <c r="B30" s="9" t="s">
        <v>28</v>
      </c>
      <c r="C30" s="17">
        <v>500</v>
      </c>
      <c r="D30" s="17">
        <f t="shared" si="1"/>
        <v>6000</v>
      </c>
      <c r="E30" s="14">
        <f t="shared" si="0"/>
        <v>2.4866219737810582E-2</v>
      </c>
    </row>
    <row r="31" spans="1:5" ht="24.75" customHeight="1">
      <c r="A31" s="8">
        <f t="shared" si="2"/>
        <v>14</v>
      </c>
      <c r="B31" s="9" t="s">
        <v>10</v>
      </c>
      <c r="C31" s="17">
        <v>3900</v>
      </c>
      <c r="D31" s="17">
        <f t="shared" si="1"/>
        <v>46800</v>
      </c>
      <c r="E31" s="14">
        <f t="shared" si="0"/>
        <v>0.19395651395492253</v>
      </c>
    </row>
    <row r="32" spans="1:5" ht="24.75" customHeight="1">
      <c r="A32" s="8">
        <f t="shared" si="2"/>
        <v>15</v>
      </c>
      <c r="B32" s="9" t="s">
        <v>31</v>
      </c>
      <c r="C32" s="17">
        <v>900</v>
      </c>
      <c r="D32" s="17">
        <f t="shared" si="1"/>
        <v>10800</v>
      </c>
      <c r="E32" s="14">
        <f t="shared" si="0"/>
        <v>4.4759195528059043E-2</v>
      </c>
    </row>
    <row r="33" spans="1:5" ht="24.75" customHeight="1">
      <c r="A33" s="8">
        <f t="shared" si="2"/>
        <v>16</v>
      </c>
      <c r="B33" s="9" t="s">
        <v>32</v>
      </c>
      <c r="C33" s="17">
        <v>66962</v>
      </c>
      <c r="D33" s="17">
        <f t="shared" si="1"/>
        <v>803544</v>
      </c>
      <c r="E33" s="14">
        <f t="shared" si="0"/>
        <v>3.330183612166544</v>
      </c>
    </row>
    <row r="34" spans="1:5" ht="24.75" customHeight="1">
      <c r="A34" s="8">
        <v>16</v>
      </c>
      <c r="B34" s="9" t="s">
        <v>52</v>
      </c>
      <c r="C34" s="17">
        <v>1700</v>
      </c>
      <c r="D34" s="17">
        <f t="shared" ref="D34:D56" si="3">C34*12</f>
        <v>20400</v>
      </c>
      <c r="E34" s="14">
        <f t="shared" si="0"/>
        <v>8.4545147108555971E-2</v>
      </c>
    </row>
    <row r="35" spans="1:5" ht="24.75" customHeight="1">
      <c r="A35" s="8">
        <f>A34+1</f>
        <v>17</v>
      </c>
      <c r="B35" s="9" t="s">
        <v>34</v>
      </c>
      <c r="C35" s="17">
        <v>1100</v>
      </c>
      <c r="D35" s="17">
        <f t="shared" si="3"/>
        <v>13200</v>
      </c>
      <c r="E35" s="14">
        <f t="shared" si="0"/>
        <v>5.4705683423183278E-2</v>
      </c>
    </row>
    <row r="36" spans="1:5" ht="16.5" customHeight="1">
      <c r="A36" s="8">
        <v>18</v>
      </c>
      <c r="B36" s="9" t="s">
        <v>33</v>
      </c>
      <c r="C36" s="17">
        <v>220</v>
      </c>
      <c r="D36" s="17">
        <f t="shared" si="3"/>
        <v>2640</v>
      </c>
      <c r="E36" s="14">
        <f t="shared" si="0"/>
        <v>1.0941136684636655E-2</v>
      </c>
    </row>
    <row r="37" spans="1:5" ht="19.5" customHeight="1">
      <c r="A37" s="8">
        <f>A36+1</f>
        <v>19</v>
      </c>
      <c r="B37" s="9" t="s">
        <v>37</v>
      </c>
      <c r="C37" s="17">
        <f>C39+C38+C40+C41</f>
        <v>13800</v>
      </c>
      <c r="D37" s="17">
        <f>D39+D38+D40+D41</f>
        <v>165600</v>
      </c>
      <c r="E37" s="14">
        <f t="shared" si="0"/>
        <v>0.68630766476357208</v>
      </c>
    </row>
    <row r="38" spans="1:5" ht="19.5" customHeight="1">
      <c r="A38" s="8"/>
      <c r="B38" s="9" t="s">
        <v>57</v>
      </c>
      <c r="C38" s="17">
        <v>7000</v>
      </c>
      <c r="D38" s="17">
        <f t="shared" si="3"/>
        <v>84000</v>
      </c>
      <c r="E38" s="14">
        <f t="shared" si="0"/>
        <v>0.34812707632934814</v>
      </c>
    </row>
    <row r="39" spans="1:5" ht="33" customHeight="1">
      <c r="A39" s="8"/>
      <c r="B39" s="9" t="s">
        <v>60</v>
      </c>
      <c r="C39" s="17">
        <v>4500</v>
      </c>
      <c r="D39" s="17">
        <f t="shared" si="3"/>
        <v>54000</v>
      </c>
      <c r="E39" s="14">
        <f t="shared" si="0"/>
        <v>0.22379597764029524</v>
      </c>
    </row>
    <row r="40" spans="1:5" ht="21.75" customHeight="1">
      <c r="A40" s="8"/>
      <c r="B40" s="9" t="s">
        <v>35</v>
      </c>
      <c r="C40" s="17">
        <v>1550</v>
      </c>
      <c r="D40" s="17">
        <f t="shared" si="3"/>
        <v>18600</v>
      </c>
      <c r="E40" s="14">
        <f t="shared" si="0"/>
        <v>7.7085281187212806E-2</v>
      </c>
    </row>
    <row r="41" spans="1:5" ht="18.75" customHeight="1">
      <c r="A41" s="8"/>
      <c r="B41" s="9" t="s">
        <v>36</v>
      </c>
      <c r="C41" s="17">
        <v>750</v>
      </c>
      <c r="D41" s="17">
        <f>C41*12</f>
        <v>9000</v>
      </c>
      <c r="E41" s="14">
        <f t="shared" si="0"/>
        <v>3.7299329606715871E-2</v>
      </c>
    </row>
    <row r="42" spans="1:5" ht="34.5" customHeight="1">
      <c r="A42" s="16">
        <f>A37+1</f>
        <v>20</v>
      </c>
      <c r="B42" s="10" t="s">
        <v>38</v>
      </c>
      <c r="C42" s="18">
        <f>C43+C44+C45+C46+C47+C48</f>
        <v>8975</v>
      </c>
      <c r="D42" s="18">
        <f>D43+D44+D45+D46+D47+D48</f>
        <v>107700</v>
      </c>
      <c r="E42" s="14">
        <f t="shared" si="0"/>
        <v>0.44634864429369991</v>
      </c>
    </row>
    <row r="43" spans="1:5" ht="17.25" customHeight="1">
      <c r="A43" s="8"/>
      <c r="B43" s="10" t="s">
        <v>39</v>
      </c>
      <c r="C43" s="18">
        <v>4200</v>
      </c>
      <c r="D43" s="19">
        <f t="shared" si="3"/>
        <v>50400</v>
      </c>
      <c r="E43" s="14">
        <f t="shared" si="0"/>
        <v>0.20887624579760888</v>
      </c>
    </row>
    <row r="44" spans="1:5" ht="15" customHeight="1">
      <c r="A44" s="8"/>
      <c r="B44" s="10" t="s">
        <v>40</v>
      </c>
      <c r="C44" s="18">
        <v>1900</v>
      </c>
      <c r="D44" s="19">
        <f t="shared" si="3"/>
        <v>22800</v>
      </c>
      <c r="E44" s="14">
        <f t="shared" si="0"/>
        <v>9.4491635003680213E-2</v>
      </c>
    </row>
    <row r="45" spans="1:5" ht="15" customHeight="1">
      <c r="A45" s="8"/>
      <c r="B45" s="10" t="s">
        <v>54</v>
      </c>
      <c r="C45" s="18">
        <v>200</v>
      </c>
      <c r="D45" s="19">
        <f t="shared" si="3"/>
        <v>2400</v>
      </c>
      <c r="E45" s="14">
        <f t="shared" si="0"/>
        <v>9.9464878951242321E-3</v>
      </c>
    </row>
    <row r="46" spans="1:5" ht="15" customHeight="1">
      <c r="A46" s="8"/>
      <c r="B46" s="10" t="s">
        <v>41</v>
      </c>
      <c r="C46" s="18">
        <v>1700</v>
      </c>
      <c r="D46" s="19">
        <f t="shared" si="3"/>
        <v>20400</v>
      </c>
      <c r="E46" s="14">
        <f t="shared" si="0"/>
        <v>8.4545147108555971E-2</v>
      </c>
    </row>
    <row r="47" spans="1:5" ht="15" customHeight="1">
      <c r="A47" s="8"/>
      <c r="B47" s="10" t="s">
        <v>42</v>
      </c>
      <c r="C47" s="18">
        <v>500</v>
      </c>
      <c r="D47" s="19">
        <f t="shared" si="3"/>
        <v>6000</v>
      </c>
      <c r="E47" s="14">
        <f t="shared" si="0"/>
        <v>2.4866219737810582E-2</v>
      </c>
    </row>
    <row r="48" spans="1:5" ht="15" customHeight="1">
      <c r="A48" s="8"/>
      <c r="B48" s="10" t="s">
        <v>56</v>
      </c>
      <c r="C48" s="18">
        <v>475</v>
      </c>
      <c r="D48" s="19">
        <f t="shared" si="3"/>
        <v>5700</v>
      </c>
      <c r="E48" s="14">
        <f t="shared" si="0"/>
        <v>2.3622908750920053E-2</v>
      </c>
    </row>
    <row r="49" spans="1:5" ht="17.25" customHeight="1">
      <c r="A49" s="8">
        <f>A42+1</f>
        <v>21</v>
      </c>
      <c r="B49" s="10" t="s">
        <v>49</v>
      </c>
      <c r="C49" s="18">
        <v>330</v>
      </c>
      <c r="D49" s="19">
        <f t="shared" si="3"/>
        <v>3960</v>
      </c>
      <c r="E49" s="14">
        <f t="shared" si="0"/>
        <v>1.6411705026954982E-2</v>
      </c>
    </row>
    <row r="50" spans="1:5" ht="17.25" customHeight="1">
      <c r="A50" s="8">
        <f>A49+1</f>
        <v>22</v>
      </c>
      <c r="B50" s="9" t="s">
        <v>50</v>
      </c>
      <c r="C50" s="18">
        <v>1400</v>
      </c>
      <c r="D50" s="19">
        <f t="shared" si="3"/>
        <v>16800</v>
      </c>
      <c r="E50" s="14">
        <f t="shared" si="0"/>
        <v>6.9625415265869628E-2</v>
      </c>
    </row>
    <row r="51" spans="1:5" ht="17.25" customHeight="1">
      <c r="A51" s="8">
        <f t="shared" ref="A51:A56" si="4">A50+1</f>
        <v>23</v>
      </c>
      <c r="B51" s="9" t="s">
        <v>51</v>
      </c>
      <c r="C51" s="18">
        <v>1460</v>
      </c>
      <c r="D51" s="19">
        <f t="shared" si="3"/>
        <v>17520</v>
      </c>
      <c r="E51" s="14">
        <f t="shared" si="0"/>
        <v>7.2609361634406899E-2</v>
      </c>
    </row>
    <row r="52" spans="1:5" ht="17.25" customHeight="1">
      <c r="A52" s="8">
        <f t="shared" si="4"/>
        <v>24</v>
      </c>
      <c r="B52" s="9" t="s">
        <v>53</v>
      </c>
      <c r="C52" s="18">
        <v>200</v>
      </c>
      <c r="D52" s="19">
        <f t="shared" si="3"/>
        <v>2400</v>
      </c>
      <c r="E52" s="14">
        <f t="shared" si="0"/>
        <v>9.9464878951242321E-3</v>
      </c>
    </row>
    <row r="53" spans="1:5" ht="17.25" customHeight="1">
      <c r="A53" s="8">
        <f>A52+1</f>
        <v>25</v>
      </c>
      <c r="B53" s="9" t="s">
        <v>55</v>
      </c>
      <c r="C53" s="18">
        <v>1000</v>
      </c>
      <c r="D53" s="19">
        <f t="shared" si="3"/>
        <v>12000</v>
      </c>
      <c r="E53" s="14">
        <f t="shared" si="0"/>
        <v>4.9732439475621164E-2</v>
      </c>
    </row>
    <row r="54" spans="1:5" ht="17.25" customHeight="1">
      <c r="A54" s="8">
        <f>A53+1</f>
        <v>26</v>
      </c>
      <c r="B54" s="9" t="s">
        <v>58</v>
      </c>
      <c r="C54" s="18">
        <v>1900</v>
      </c>
      <c r="D54" s="19">
        <f t="shared" si="3"/>
        <v>22800</v>
      </c>
      <c r="E54" s="14">
        <f t="shared" si="0"/>
        <v>9.4491635003680213E-2</v>
      </c>
    </row>
    <row r="55" spans="1:5" ht="19.5" customHeight="1">
      <c r="A55" s="8">
        <f>A54+1</f>
        <v>27</v>
      </c>
      <c r="B55" s="9" t="s">
        <v>9</v>
      </c>
      <c r="C55" s="18">
        <v>7300</v>
      </c>
      <c r="D55" s="19">
        <f t="shared" si="3"/>
        <v>87600</v>
      </c>
      <c r="E55" s="14">
        <f t="shared" si="0"/>
        <v>0.3630468081720345</v>
      </c>
    </row>
    <row r="56" spans="1:5" ht="24.75" customHeight="1">
      <c r="A56" s="8">
        <f t="shared" si="4"/>
        <v>28</v>
      </c>
      <c r="B56" s="9" t="s">
        <v>43</v>
      </c>
      <c r="C56" s="17">
        <v>6000</v>
      </c>
      <c r="D56" s="17">
        <f t="shared" si="3"/>
        <v>72000</v>
      </c>
      <c r="E56" s="14">
        <f t="shared" si="0"/>
        <v>0.29839463685372697</v>
      </c>
    </row>
    <row r="57" spans="1:5" ht="18.75">
      <c r="A57" s="21" t="s">
        <v>64</v>
      </c>
      <c r="B57" s="22"/>
      <c r="C57" s="22"/>
      <c r="D57" s="22"/>
      <c r="E57" s="23"/>
    </row>
    <row r="58" spans="1:5" ht="18.75">
      <c r="A58" s="31" t="s">
        <v>62</v>
      </c>
      <c r="B58" s="32"/>
      <c r="C58" s="32"/>
      <c r="D58" s="32"/>
    </row>
    <row r="59" spans="1:5">
      <c r="A59" s="25"/>
      <c r="B59" s="25"/>
      <c r="C59" s="25"/>
      <c r="D59" s="25"/>
    </row>
    <row r="60" spans="1:5">
      <c r="A60" s="25"/>
      <c r="B60" s="25"/>
      <c r="C60" s="25"/>
      <c r="D60" s="25"/>
    </row>
    <row r="61" spans="1:5">
      <c r="B61" t="s">
        <v>44</v>
      </c>
      <c r="D61" s="20" t="s">
        <v>45</v>
      </c>
      <c r="E61" s="20"/>
    </row>
    <row r="63" spans="1:5">
      <c r="B63" t="s">
        <v>46</v>
      </c>
      <c r="D63" s="20" t="s">
        <v>59</v>
      </c>
      <c r="E63" s="20"/>
    </row>
  </sheetData>
  <mergeCells count="16">
    <mergeCell ref="D63:E63"/>
    <mergeCell ref="B5:E5"/>
    <mergeCell ref="B6:E6"/>
    <mergeCell ref="A58:D58"/>
    <mergeCell ref="A59:D59"/>
    <mergeCell ref="A60:D60"/>
    <mergeCell ref="B7:E7"/>
    <mergeCell ref="B8:D8"/>
    <mergeCell ref="C10:D10"/>
    <mergeCell ref="B9:D9"/>
    <mergeCell ref="D61:E61"/>
    <mergeCell ref="A57:E57"/>
    <mergeCell ref="B2:E2"/>
    <mergeCell ref="B3:E3"/>
    <mergeCell ref="B4:E4"/>
    <mergeCell ref="E10:E11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2018-04-17T06:37:59Z</dcterms:modified>
</cp:coreProperties>
</file>